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1" activeTab="0"/>
  </bookViews>
  <sheets>
    <sheet name="Linhas CIEM Algodão" sheetId="1" r:id="rId1"/>
    <sheet name="TABELA DO INSS EMPREGADO" sheetId="2" r:id="rId2"/>
    <sheet name="TABELA FGTS" sheetId="3" r:id="rId3"/>
    <sheet name="ADCIONAL NOTURNO" sheetId="4" r:id="rId4"/>
    <sheet name="ENQUADRAMENTO SIMPLES NACIONAL" sheetId="5" r:id="rId5"/>
    <sheet name="ENQUADRAMENTO LUCRO PRESUMIDO" sheetId="6" r:id="rId6"/>
  </sheets>
  <definedNames/>
  <calcPr fullCalcOnLoad="1"/>
</workbook>
</file>

<file path=xl/comments1.xml><?xml version="1.0" encoding="utf-8"?>
<comments xmlns="http://schemas.openxmlformats.org/spreadsheetml/2006/main">
  <authors>
    <author>julio.prado</author>
    <author>Recepcao</author>
  </authors>
  <commentList>
    <comment ref="D19" authorId="0">
      <text>
        <r>
          <rPr>
            <b/>
            <sz val="9"/>
            <rFont val="Tahoma"/>
            <family val="2"/>
          </rPr>
          <t>Digitar o salario da categoria</t>
        </r>
        <r>
          <rPr>
            <sz val="9"/>
            <rFont val="Tahoma"/>
            <family val="2"/>
          </rPr>
          <t xml:space="preserve">
** Considerar 12 motoristas.</t>
        </r>
      </text>
    </comment>
    <comment ref="D34" authorId="0">
      <text>
        <r>
          <rPr>
            <b/>
            <sz val="9"/>
            <rFont val="Tahoma"/>
            <family val="2"/>
          </rPr>
          <t>Digitar o salario da categoria</t>
        </r>
        <r>
          <rPr>
            <sz val="9"/>
            <rFont val="Tahoma"/>
            <family val="2"/>
          </rPr>
          <t xml:space="preserve">
* Considerar 12 monitores</t>
        </r>
      </text>
    </comment>
    <comment ref="C39" authorId="0">
      <text>
        <r>
          <rPr>
            <b/>
            <sz val="9"/>
            <rFont val="Tahoma"/>
            <family val="2"/>
          </rPr>
          <t>Assistencia Medica e Vale Refeição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>Digitar o salario da categoria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Assistencia Medica e Vale Refeição</t>
        </r>
        <r>
          <rPr>
            <sz val="9"/>
            <rFont val="Tahoma"/>
            <family val="2"/>
          </rPr>
          <t xml:space="preserve">
</t>
        </r>
      </text>
    </comment>
    <comment ref="C89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Tem que analisar o lucro da empresa pela DRE - Demonstrativo do Resultado do Exercício</t>
        </r>
      </text>
    </comment>
    <comment ref="E91" authorId="1">
      <text>
        <r>
          <rPr>
            <sz val="11"/>
            <color theme="1"/>
            <rFont val="Calibri"/>
            <family val="2"/>
          </rPr>
          <t>Para alterar esse valor:
Preencha abaixo "Nota 4" - Documentação</t>
        </r>
      </text>
    </comment>
    <comment ref="E92" authorId="1">
      <text>
        <r>
          <rPr>
            <sz val="11"/>
            <color theme="1"/>
            <rFont val="Calibri"/>
            <family val="2"/>
          </rPr>
          <t>Para alterar esse valor:
Preencha abaixo "Nota 5" - Manutenção</t>
        </r>
      </text>
    </comment>
    <comment ref="D97" authorId="0">
      <text>
        <r>
          <rPr>
            <b/>
            <sz val="9"/>
            <rFont val="Tahoma"/>
            <family val="2"/>
          </rPr>
          <t>Este percentual vai depender se a empresa é optante pelo Simples Nacional ou Lucro Presumido</t>
        </r>
      </text>
    </comment>
  </commentList>
</comments>
</file>

<file path=xl/sharedStrings.xml><?xml version="1.0" encoding="utf-8"?>
<sst xmlns="http://schemas.openxmlformats.org/spreadsheetml/2006/main" count="104" uniqueCount="72">
  <si>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</si>
  <si>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</si>
  <si>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</si>
  <si>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</si>
  <si>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</si>
  <si>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</si>
  <si>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</si>
  <si>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</si>
  <si>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</si>
  <si>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</si>
  <si>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</si>
  <si>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</si>
  <si>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</si>
  <si>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</si>
  <si>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</si>
  <si>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</si>
  <si>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</si>
  <si>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</si>
  <si>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</si>
  <si>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</si>
  <si>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</si>
  <si>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</si>
  <si>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</si>
  <si>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</si>
  <si>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</si>
  <si>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</si>
  <si>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</si>
  <si>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</si>
  <si>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</si>
  <si>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</si>
  <si>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</si>
  <si>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</si>
  <si>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</si>
  <si>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</si>
  <si>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</si>
  <si>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</si>
  <si>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</si>
  <si>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Valor por Km:</t>
  </si>
  <si>
    <t>Valores Anuais</t>
  </si>
  <si>
    <t>Seguro Passageiros</t>
  </si>
  <si>
    <t>Adc. Noturno</t>
  </si>
  <si>
    <t>Manutenção(Pneus,Freios,Oleos,Peças,etc)</t>
  </si>
  <si>
    <t>salario</t>
  </si>
  <si>
    <t>jornada mensal</t>
  </si>
  <si>
    <t>220 horas (44 horas/semana)</t>
  </si>
  <si>
    <t>valor da hora</t>
  </si>
  <si>
    <t>adicional noturno por hora</t>
  </si>
  <si>
    <t>Enquadramento (Simples Nacional ou Lucro Presumido)</t>
  </si>
  <si>
    <t>https://www.contabilizei.com.br/contabilidade-online/anexo-3-simples-nacional</t>
  </si>
  <si>
    <t>https://www.contabilizei.com.br/contabilidade-online/lucro-presumido/</t>
  </si>
  <si>
    <t>IMPOSTOS MENSAIS</t>
  </si>
  <si>
    <t>IMPOSTOS TRIMESTRAIS</t>
  </si>
  <si>
    <t>Aux. Transporte</t>
  </si>
  <si>
    <t>Uniforme</t>
  </si>
  <si>
    <t>Administrativo</t>
  </si>
  <si>
    <t>Qte Passageiros</t>
  </si>
  <si>
    <t>Consumo Combustível - Ocioso</t>
  </si>
  <si>
    <t>LINHAS: PALMEIRAS, FERREIRAS, FAZENDINHA, SOBRADINHO E CRUZ ALTA</t>
  </si>
  <si>
    <t>Nota - 1</t>
  </si>
  <si>
    <r>
      <t>Salário Motorista+Encargos (Simples Nacional) -</t>
    </r>
    <r>
      <rPr>
        <b/>
        <sz val="12"/>
        <rFont val="Arial"/>
        <family val="2"/>
      </rPr>
      <t xml:space="preserve"> Nota - 2</t>
    </r>
  </si>
  <si>
    <r>
      <t xml:space="preserve">Salário Monitor+Encargos (Simples Nacional) - </t>
    </r>
    <r>
      <rPr>
        <b/>
        <sz val="12"/>
        <rFont val="Arial"/>
        <family val="2"/>
      </rPr>
      <t>Nota 3</t>
    </r>
  </si>
  <si>
    <r>
      <t xml:space="preserve">Salário Mecanico+Encargos (Simples Nacional) - </t>
    </r>
    <r>
      <rPr>
        <b/>
        <sz val="12"/>
        <rFont val="Arial"/>
        <family val="2"/>
      </rPr>
      <t>Nota 4</t>
    </r>
  </si>
  <si>
    <r>
      <t>Documentação (IPVA, Vistórias.etc)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Nota 5</t>
    </r>
  </si>
  <si>
    <r>
      <t>Consumo Combustível/Manutenção -</t>
    </r>
    <r>
      <rPr>
        <b/>
        <sz val="12"/>
        <rFont val="Arial"/>
        <family val="2"/>
      </rPr>
      <t xml:space="preserve"> Nota 6</t>
    </r>
  </si>
  <si>
    <t>Combustível - Nota 6</t>
  </si>
  <si>
    <t>Documentação (IPVA, Vistórias.etc) - Nota 5</t>
  </si>
  <si>
    <t>Manutenção (Pneus, Freios, Óleos, Peças,etc) - Nota 6</t>
  </si>
  <si>
    <t>Salário Motorista - Nota 2</t>
  </si>
  <si>
    <t>Salario Monitor - Nota 3</t>
  </si>
  <si>
    <t>Salario Mecanico - Nota 4</t>
  </si>
  <si>
    <t>TERMO DE REFERÊNCIA.</t>
  </si>
  <si>
    <t>PARA A ESCOLA MUNICIPAL PROFESSORA MARIA BARBOSA - CONFORME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</si>
</sst>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_(* #,##0_);_(* \(#,##0\);_(* &quot;-&quot;??_);_(@_)"/>
    <numFmt numFmtId="180" formatCode="0.0"/>
    <numFmt numFmtId="181" formatCode="&quot;R$&quot;\ #,##0.00"/>
    <numFmt numFmtId="182" formatCode="0.0000%"/>
    <numFmt numFmtId="183" formatCode="0.000%"/>
    <numFmt numFmtId="184" formatCode="#,##0.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3"/>
      <color indexed="8"/>
      <name val="Arial"/>
      <family val="2"/>
    </font>
    <font>
      <u val="single"/>
      <sz val="13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b/>
      <i/>
      <sz val="11"/>
      <color indexed="62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3"/>
      <color theme="1"/>
      <name val="Arial"/>
      <family val="2"/>
    </font>
    <font>
      <u val="single"/>
      <sz val="13"/>
      <color theme="1"/>
      <name val="Arial"/>
      <family val="2"/>
    </font>
    <font>
      <u val="single"/>
      <sz val="10"/>
      <color theme="1"/>
      <name val="Arial"/>
      <family val="2"/>
    </font>
    <font>
      <b/>
      <i/>
      <sz val="11"/>
      <color theme="3" tint="0.39998000860214233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177" fontId="0" fillId="33" borderId="0" xfId="61" applyFont="1" applyFill="1" applyAlignment="1">
      <alignment/>
    </xf>
    <xf numFmtId="9" fontId="0" fillId="33" borderId="0" xfId="0" applyNumberFormat="1" applyFill="1" applyAlignment="1">
      <alignment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177" fontId="3" fillId="0" borderId="15" xfId="6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177" fontId="2" fillId="0" borderId="18" xfId="61" applyFont="1" applyFill="1" applyBorder="1" applyAlignment="1" applyProtection="1">
      <alignment vertical="center"/>
      <protection locked="0"/>
    </xf>
    <xf numFmtId="0" fontId="2" fillId="13" borderId="18" xfId="0" applyFont="1" applyFill="1" applyBorder="1" applyAlignment="1" applyProtection="1">
      <alignment horizontal="center" vertical="center"/>
      <protection locked="0"/>
    </xf>
    <xf numFmtId="177" fontId="2" fillId="13" borderId="18" xfId="61" applyFont="1" applyFill="1" applyBorder="1" applyAlignment="1" applyProtection="1">
      <alignment vertical="center"/>
      <protection locked="0"/>
    </xf>
    <xf numFmtId="177" fontId="2" fillId="0" borderId="14" xfId="61" applyFont="1" applyFill="1" applyBorder="1" applyAlignment="1" applyProtection="1">
      <alignment vertical="center"/>
      <protection locked="0"/>
    </xf>
    <xf numFmtId="177" fontId="56" fillId="0" borderId="0" xfId="61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8" xfId="61" applyNumberFormat="1" applyFont="1" applyFill="1" applyBorder="1" applyAlignment="1" applyProtection="1">
      <alignment vertical="center"/>
      <protection locked="0"/>
    </xf>
    <xf numFmtId="4" fontId="3" fillId="0" borderId="18" xfId="61" applyNumberFormat="1" applyFont="1" applyFill="1" applyBorder="1" applyAlignment="1" applyProtection="1">
      <alignment vertical="center"/>
      <protection locked="0"/>
    </xf>
    <xf numFmtId="0" fontId="57" fillId="0" borderId="0" xfId="0" applyFont="1" applyBorder="1" applyAlignment="1">
      <alignment vertical="center"/>
    </xf>
    <xf numFmtId="0" fontId="56" fillId="0" borderId="20" xfId="0" applyFont="1" applyFill="1" applyBorder="1" applyAlignment="1" applyProtection="1">
      <alignment horizontal="center" vertical="center"/>
      <protection locked="0"/>
    </xf>
    <xf numFmtId="177" fontId="56" fillId="0" borderId="20" xfId="61" applyFont="1" applyFill="1" applyBorder="1" applyAlignment="1" applyProtection="1">
      <alignment vertical="center"/>
      <protection locked="0"/>
    </xf>
    <xf numFmtId="177" fontId="56" fillId="0" borderId="21" xfId="6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57" fillId="0" borderId="11" xfId="0" applyFont="1" applyBorder="1" applyAlignment="1">
      <alignment vertical="center"/>
    </xf>
    <xf numFmtId="177" fontId="56" fillId="0" borderId="11" xfId="61" applyFont="1" applyFill="1" applyBorder="1" applyAlignment="1" applyProtection="1">
      <alignment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8" xfId="61" applyFont="1" applyFill="1" applyBorder="1" applyAlignment="1">
      <alignment vertical="center"/>
    </xf>
    <xf numFmtId="0" fontId="61" fillId="0" borderId="0" xfId="0" applyFont="1" applyAlignment="1">
      <alignment vertical="center"/>
    </xf>
    <xf numFmtId="177" fontId="2" fillId="0" borderId="18" xfId="61" applyFont="1" applyFill="1" applyBorder="1" applyAlignment="1">
      <alignment horizontal="right" vertical="center"/>
    </xf>
    <xf numFmtId="43" fontId="2" fillId="0" borderId="18" xfId="0" applyNumberFormat="1" applyFont="1" applyFill="1" applyBorder="1" applyAlignment="1">
      <alignment vertical="center"/>
    </xf>
    <xf numFmtId="177" fontId="2" fillId="13" borderId="18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177" fontId="2" fillId="13" borderId="18" xfId="61" applyFont="1" applyFill="1" applyBorder="1" applyAlignment="1">
      <alignment vertical="center"/>
    </xf>
    <xf numFmtId="177" fontId="3" fillId="0" borderId="18" xfId="61" applyFont="1" applyFill="1" applyBorder="1" applyAlignment="1">
      <alignment vertical="center"/>
    </xf>
    <xf numFmtId="176" fontId="3" fillId="0" borderId="18" xfId="46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43" fontId="62" fillId="0" borderId="20" xfId="0" applyNumberFormat="1" applyFont="1" applyFill="1" applyBorder="1" applyAlignment="1">
      <alignment vertical="center"/>
    </xf>
    <xf numFmtId="177" fontId="56" fillId="0" borderId="20" xfId="61" applyFont="1" applyFill="1" applyBorder="1" applyAlignment="1">
      <alignment vertical="center"/>
    </xf>
    <xf numFmtId="177" fontId="56" fillId="0" borderId="20" xfId="0" applyNumberFormat="1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176" fontId="3" fillId="0" borderId="20" xfId="46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62" fillId="0" borderId="25" xfId="0" applyFont="1" applyFill="1" applyBorder="1" applyAlignment="1">
      <alignment horizontal="right" vertical="center"/>
    </xf>
    <xf numFmtId="43" fontId="62" fillId="0" borderId="25" xfId="0" applyNumberFormat="1" applyFont="1" applyFill="1" applyBorder="1" applyAlignment="1">
      <alignment vertical="center"/>
    </xf>
    <xf numFmtId="177" fontId="56" fillId="0" borderId="25" xfId="61" applyFont="1" applyFill="1" applyBorder="1" applyAlignment="1">
      <alignment vertical="center"/>
    </xf>
    <xf numFmtId="177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/>
    </xf>
    <xf numFmtId="176" fontId="3" fillId="0" borderId="25" xfId="46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43" fontId="62" fillId="0" borderId="0" xfId="0" applyNumberFormat="1" applyFont="1" applyFill="1" applyBorder="1" applyAlignment="1">
      <alignment vertical="center"/>
    </xf>
    <xf numFmtId="177" fontId="56" fillId="0" borderId="0" xfId="61" applyFont="1" applyFill="1" applyBorder="1" applyAlignment="1">
      <alignment vertical="center"/>
    </xf>
    <xf numFmtId="177" fontId="56" fillId="0" borderId="0" xfId="0" applyNumberFormat="1" applyFont="1" applyFill="1" applyBorder="1" applyAlignment="1">
      <alignment vertical="center"/>
    </xf>
    <xf numFmtId="176" fontId="3" fillId="0" borderId="0" xfId="46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77" fontId="2" fillId="0" borderId="0" xfId="61" applyFont="1" applyFill="1" applyBorder="1" applyAlignment="1" applyProtection="1">
      <alignment vertical="center"/>
      <protection locked="0"/>
    </xf>
    <xf numFmtId="0" fontId="31" fillId="0" borderId="19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28" xfId="61" applyFont="1" applyFill="1" applyBorder="1" applyAlignment="1">
      <alignment vertical="center"/>
    </xf>
    <xf numFmtId="177" fontId="2" fillId="0" borderId="28" xfId="61" applyFont="1" applyFill="1" applyBorder="1" applyAlignment="1">
      <alignment vertical="center"/>
    </xf>
    <xf numFmtId="176" fontId="3" fillId="0" borderId="28" xfId="46" applyFont="1" applyFill="1" applyBorder="1" applyAlignment="1">
      <alignment vertical="center"/>
    </xf>
    <xf numFmtId="177" fontId="2" fillId="0" borderId="21" xfId="6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77" fontId="3" fillId="0" borderId="0" xfId="61" applyFont="1" applyFill="1" applyBorder="1" applyAlignment="1">
      <alignment vertical="center"/>
    </xf>
    <xf numFmtId="177" fontId="2" fillId="0" borderId="0" xfId="6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7" fontId="63" fillId="0" borderId="0" xfId="61" applyFont="1" applyFill="1" applyBorder="1" applyAlignment="1">
      <alignment vertical="center"/>
    </xf>
    <xf numFmtId="0" fontId="56" fillId="0" borderId="11" xfId="0" applyFont="1" applyFill="1" applyBorder="1" applyAlignment="1">
      <alignment horizontal="left" vertical="center"/>
    </xf>
    <xf numFmtId="177" fontId="63" fillId="0" borderId="11" xfId="61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177" fontId="56" fillId="0" borderId="11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7" fontId="2" fillId="0" borderId="23" xfId="6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7" fontId="3" fillId="0" borderId="27" xfId="0" applyNumberFormat="1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177" fontId="62" fillId="0" borderId="28" xfId="61" applyFont="1" applyBorder="1" applyAlignment="1">
      <alignment horizontal="right" vertical="center"/>
    </xf>
    <xf numFmtId="177" fontId="62" fillId="0" borderId="28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177" fontId="62" fillId="0" borderId="0" xfId="61" applyFont="1" applyBorder="1" applyAlignment="1">
      <alignment horizontal="right" vertical="center"/>
    </xf>
    <xf numFmtId="177" fontId="62" fillId="0" borderId="0" xfId="0" applyNumberFormat="1" applyFont="1" applyBorder="1" applyAlignment="1">
      <alignment vertical="center"/>
    </xf>
    <xf numFmtId="177" fontId="62" fillId="0" borderId="11" xfId="61" applyFont="1" applyBorder="1" applyAlignment="1">
      <alignment horizontal="right" vertical="center"/>
    </xf>
    <xf numFmtId="177" fontId="62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7" fontId="2" fillId="0" borderId="18" xfId="6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7" fontId="3" fillId="0" borderId="18" xfId="61" applyFont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184" fontId="2" fillId="13" borderId="18" xfId="61" applyNumberFormat="1" applyFont="1" applyFill="1" applyBorder="1" applyAlignment="1">
      <alignment vertical="center"/>
    </xf>
    <xf numFmtId="7" fontId="0" fillId="0" borderId="0" xfId="0" applyNumberFormat="1" applyAlignment="1">
      <alignment vertical="center"/>
    </xf>
    <xf numFmtId="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44" fontId="3" fillId="0" borderId="18" xfId="61" applyNumberFormat="1" applyFont="1" applyFill="1" applyBorder="1" applyAlignment="1" applyProtection="1">
      <alignment vertical="center"/>
      <protection locked="0"/>
    </xf>
    <xf numFmtId="177" fontId="56" fillId="0" borderId="14" xfId="61" applyFont="1" applyFill="1" applyBorder="1" applyAlignment="1" applyProtection="1">
      <alignment vertical="center"/>
      <protection locked="0"/>
    </xf>
    <xf numFmtId="177" fontId="56" fillId="0" borderId="0" xfId="61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181" fontId="57" fillId="0" borderId="20" xfId="0" applyNumberFormat="1" applyFont="1" applyBorder="1" applyAlignment="1">
      <alignment vertical="center"/>
    </xf>
    <xf numFmtId="177" fontId="56" fillId="0" borderId="14" xfId="0" applyNumberFormat="1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177" fontId="56" fillId="0" borderId="25" xfId="61" applyFont="1" applyBorder="1" applyAlignment="1">
      <alignment vertical="center"/>
    </xf>
    <xf numFmtId="0" fontId="57" fillId="0" borderId="25" xfId="0" applyFont="1" applyBorder="1" applyAlignment="1">
      <alignment horizontal="right" vertical="center"/>
    </xf>
    <xf numFmtId="181" fontId="57" fillId="0" borderId="25" xfId="0" applyNumberFormat="1" applyFont="1" applyBorder="1" applyAlignment="1">
      <alignment vertical="center"/>
    </xf>
    <xf numFmtId="177" fontId="56" fillId="0" borderId="25" xfId="0" applyNumberFormat="1" applyFont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177" fontId="3" fillId="0" borderId="23" xfId="6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9" fontId="2" fillId="13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77" fontId="2" fillId="0" borderId="17" xfId="61" applyFont="1" applyFill="1" applyBorder="1" applyAlignment="1" applyProtection="1">
      <alignment vertical="center"/>
      <protection locked="0"/>
    </xf>
    <xf numFmtId="177" fontId="2" fillId="0" borderId="17" xfId="0" applyNumberFormat="1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177" fontId="2" fillId="0" borderId="19" xfId="61" applyFont="1" applyFill="1" applyBorder="1" applyAlignment="1" applyProtection="1">
      <alignment vertical="center"/>
      <protection locked="0"/>
    </xf>
    <xf numFmtId="177" fontId="2" fillId="0" borderId="19" xfId="0" applyNumberFormat="1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77" fontId="2" fillId="0" borderId="19" xfId="61" applyFont="1" applyBorder="1" applyAlignment="1">
      <alignment vertical="center"/>
    </xf>
    <xf numFmtId="177" fontId="2" fillId="0" borderId="19" xfId="61" applyFont="1" applyFill="1" applyBorder="1" applyAlignment="1">
      <alignment vertical="center"/>
    </xf>
    <xf numFmtId="177" fontId="2" fillId="0" borderId="19" xfId="61" applyFont="1" applyFill="1" applyBorder="1" applyAlignment="1" applyProtection="1">
      <alignment vertical="center"/>
      <protection/>
    </xf>
    <xf numFmtId="0" fontId="48" fillId="0" borderId="22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77" fontId="3" fillId="0" borderId="27" xfId="61" applyFont="1" applyBorder="1" applyAlignment="1">
      <alignment vertical="center"/>
    </xf>
    <xf numFmtId="9" fontId="2" fillId="13" borderId="16" xfId="0" applyNumberFormat="1" applyFont="1" applyFill="1" applyBorder="1" applyAlignment="1">
      <alignment horizontal="center" vertical="center"/>
    </xf>
    <xf numFmtId="177" fontId="3" fillId="0" borderId="27" xfId="6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83" fontId="2" fillId="0" borderId="2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23" xfId="6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0" fontId="2" fillId="0" borderId="16" xfId="0" applyNumberFormat="1" applyFont="1" applyFill="1" applyBorder="1" applyAlignment="1">
      <alignment vertical="center"/>
    </xf>
    <xf numFmtId="0" fontId="62" fillId="34" borderId="23" xfId="0" applyFont="1" applyFill="1" applyBorder="1" applyAlignment="1">
      <alignment horizontal="left" vertical="center"/>
    </xf>
    <xf numFmtId="43" fontId="62" fillId="34" borderId="23" xfId="0" applyNumberFormat="1" applyFont="1" applyFill="1" applyBorder="1" applyAlignment="1">
      <alignment horizontal="left" vertical="center"/>
    </xf>
    <xf numFmtId="177" fontId="57" fillId="34" borderId="23" xfId="61" applyFont="1" applyFill="1" applyBorder="1" applyAlignment="1">
      <alignment vertical="center"/>
    </xf>
    <xf numFmtId="0" fontId="56" fillId="34" borderId="23" xfId="0" applyFont="1" applyFill="1" applyBorder="1" applyAlignment="1">
      <alignment vertical="center"/>
    </xf>
    <xf numFmtId="44" fontId="62" fillId="34" borderId="23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horizontal="left" vertical="center"/>
    </xf>
    <xf numFmtId="177" fontId="63" fillId="0" borderId="28" xfId="61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177" fontId="56" fillId="0" borderId="28" xfId="0" applyNumberFormat="1" applyFont="1" applyFill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177" fontId="65" fillId="0" borderId="0" xfId="6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177" fontId="64" fillId="0" borderId="0" xfId="0" applyNumberFormat="1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3" fillId="13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7" fontId="3" fillId="0" borderId="18" xfId="0" applyNumberFormat="1" applyFont="1" applyBorder="1" applyAlignment="1">
      <alignment horizontal="right" vertical="center"/>
    </xf>
    <xf numFmtId="7" fontId="3" fillId="13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right" vertical="center"/>
    </xf>
    <xf numFmtId="7" fontId="3" fillId="0" borderId="26" xfId="0" applyNumberFormat="1" applyFont="1" applyBorder="1" applyAlignment="1">
      <alignment horizontal="right" vertical="center"/>
    </xf>
    <xf numFmtId="7" fontId="3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177" fontId="3" fillId="0" borderId="26" xfId="61" applyFont="1" applyBorder="1" applyAlignment="1">
      <alignment horizontal="left" vertical="center"/>
    </xf>
    <xf numFmtId="177" fontId="3" fillId="0" borderId="23" xfId="61" applyFont="1" applyBorder="1" applyAlignment="1">
      <alignment horizontal="left" vertical="center"/>
    </xf>
    <xf numFmtId="177" fontId="3" fillId="0" borderId="27" xfId="61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177" fontId="2" fillId="0" borderId="18" xfId="6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>
      <alignment horizontal="left" vertical="center"/>
    </xf>
    <xf numFmtId="0" fontId="62" fillId="0" borderId="20" xfId="0" applyFont="1" applyFill="1" applyBorder="1" applyAlignment="1">
      <alignment horizontal="right" vertical="center"/>
    </xf>
    <xf numFmtId="0" fontId="66" fillId="0" borderId="26" xfId="0" applyFont="1" applyFill="1" applyBorder="1" applyAlignment="1">
      <alignment horizontal="left" vertical="center"/>
    </xf>
    <xf numFmtId="0" fontId="66" fillId="0" borderId="23" xfId="0" applyFont="1" applyFill="1" applyBorder="1" applyAlignment="1">
      <alignment horizontal="left" vertical="center"/>
    </xf>
    <xf numFmtId="0" fontId="66" fillId="0" borderId="27" xfId="0" applyFont="1" applyFill="1" applyBorder="1" applyAlignment="1">
      <alignment horizontal="left" vertical="center"/>
    </xf>
    <xf numFmtId="0" fontId="66" fillId="34" borderId="0" xfId="0" applyFont="1" applyFill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8</xdr:row>
      <xdr:rowOff>161925</xdr:rowOff>
    </xdr:from>
    <xdr:to>
      <xdr:col>15</xdr:col>
      <xdr:colOff>104775</xdr:colOff>
      <xdr:row>24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685925"/>
          <a:ext cx="79152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11</xdr:row>
      <xdr:rowOff>9525</xdr:rowOff>
    </xdr:from>
    <xdr:to>
      <xdr:col>11</xdr:col>
      <xdr:colOff>542925</xdr:colOff>
      <xdr:row>23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05025"/>
          <a:ext cx="56769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0</xdr:rowOff>
    </xdr:from>
    <xdr:to>
      <xdr:col>14</xdr:col>
      <xdr:colOff>123825</xdr:colOff>
      <xdr:row>38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0"/>
          <a:ext cx="6067425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0</xdr:rowOff>
    </xdr:from>
    <xdr:to>
      <xdr:col>17</xdr:col>
      <xdr:colOff>323850</xdr:colOff>
      <xdr:row>19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0"/>
          <a:ext cx="103441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5</xdr:row>
      <xdr:rowOff>19050</xdr:rowOff>
    </xdr:from>
    <xdr:to>
      <xdr:col>7</xdr:col>
      <xdr:colOff>476250</xdr:colOff>
      <xdr:row>13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71550"/>
          <a:ext cx="3590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18</xdr:row>
      <xdr:rowOff>66675</xdr:rowOff>
    </xdr:from>
    <xdr:to>
      <xdr:col>6</xdr:col>
      <xdr:colOff>504825</xdr:colOff>
      <xdr:row>24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495675"/>
          <a:ext cx="3009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10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Q5" sqref="Q5"/>
    </sheetView>
  </sheetViews>
  <sheetFormatPr defaultColWidth="9.140625" defaultRowHeight="15"/>
  <cols>
    <col min="1" max="1" width="3.421875" style="7" customWidth="1"/>
    <col min="2" max="2" width="14.28125" style="6" customWidth="1"/>
    <col min="3" max="3" width="12.7109375" style="6" customWidth="1"/>
    <col min="4" max="4" width="16.28125" style="6" customWidth="1"/>
    <col min="5" max="5" width="16.7109375" style="6" customWidth="1"/>
    <col min="6" max="7" width="11.57421875" style="6" customWidth="1"/>
    <col min="8" max="8" width="13.57421875" style="6" customWidth="1"/>
    <col min="9" max="9" width="2.00390625" style="6" customWidth="1"/>
    <col min="10" max="10" width="2.421875" style="6" customWidth="1"/>
    <col min="11" max="11" width="12.7109375" style="7" bestFit="1" customWidth="1"/>
    <col min="12" max="16384" width="9.140625" style="7" customWidth="1"/>
  </cols>
  <sheetData>
    <row r="1" spans="1:9" ht="15.75">
      <c r="A1" s="224" t="s">
        <v>15</v>
      </c>
      <c r="B1" s="224"/>
      <c r="C1" s="224"/>
      <c r="D1" s="224"/>
      <c r="E1" s="224"/>
      <c r="F1" s="224"/>
      <c r="G1" s="224"/>
      <c r="H1" s="224"/>
      <c r="I1" s="224"/>
    </row>
    <row r="2" ht="15.75" thickBot="1"/>
    <row r="3" spans="1:10" ht="15.75" thickTop="1">
      <c r="A3" s="8"/>
      <c r="B3" s="9"/>
      <c r="C3" s="10"/>
      <c r="D3" s="10"/>
      <c r="E3" s="10"/>
      <c r="F3" s="10"/>
      <c r="G3" s="9"/>
      <c r="H3" s="9"/>
      <c r="I3" s="11"/>
      <c r="J3" s="12"/>
    </row>
    <row r="4" spans="1:10" ht="16.5">
      <c r="A4" s="13"/>
      <c r="B4" s="14" t="s">
        <v>57</v>
      </c>
      <c r="C4" s="15"/>
      <c r="D4" s="15"/>
      <c r="E4" s="15"/>
      <c r="F4" s="15"/>
      <c r="G4" s="16"/>
      <c r="H4" s="16"/>
      <c r="I4" s="17"/>
      <c r="J4" s="12"/>
    </row>
    <row r="5" spans="1:10" ht="16.5">
      <c r="A5" s="13"/>
      <c r="B5" s="14" t="s">
        <v>71</v>
      </c>
      <c r="C5" s="15"/>
      <c r="D5" s="15"/>
      <c r="E5" s="15"/>
      <c r="F5" s="15"/>
      <c r="G5" s="16"/>
      <c r="H5" s="16"/>
      <c r="I5" s="17"/>
      <c r="J5" s="12"/>
    </row>
    <row r="6" spans="1:10" ht="16.5">
      <c r="A6" s="13"/>
      <c r="B6" s="14" t="s">
        <v>70</v>
      </c>
      <c r="C6" s="15"/>
      <c r="D6" s="15"/>
      <c r="E6" s="15"/>
      <c r="F6" s="15"/>
      <c r="G6" s="16"/>
      <c r="H6" s="16"/>
      <c r="I6" s="17"/>
      <c r="J6" s="12"/>
    </row>
    <row r="7" spans="1:10" ht="15.75">
      <c r="A7" s="18"/>
      <c r="B7" s="19"/>
      <c r="C7" s="19"/>
      <c r="D7" s="19" t="s">
        <v>58</v>
      </c>
      <c r="E7" s="19"/>
      <c r="F7" s="19"/>
      <c r="G7" s="19"/>
      <c r="H7" s="19"/>
      <c r="I7" s="20"/>
      <c r="J7" s="12"/>
    </row>
    <row r="8" spans="1:10" ht="15">
      <c r="A8" s="21"/>
      <c r="B8" s="22" t="s">
        <v>0</v>
      </c>
      <c r="C8" s="23" t="s">
        <v>1</v>
      </c>
      <c r="D8" s="24" t="s">
        <v>55</v>
      </c>
      <c r="E8" s="23" t="s">
        <v>2</v>
      </c>
      <c r="F8" s="25"/>
      <c r="G8" s="25"/>
      <c r="H8" s="26"/>
      <c r="I8" s="27"/>
      <c r="J8" s="28"/>
    </row>
    <row r="9" spans="1:12" ht="15">
      <c r="A9" s="21"/>
      <c r="B9" s="29" t="s">
        <v>14</v>
      </c>
      <c r="C9" s="30"/>
      <c r="D9" s="30"/>
      <c r="E9" s="31"/>
      <c r="F9" s="25"/>
      <c r="G9" s="25"/>
      <c r="H9" s="26"/>
      <c r="I9" s="32"/>
      <c r="J9" s="33"/>
      <c r="K9" s="34"/>
      <c r="L9" s="34"/>
    </row>
    <row r="10" spans="1:10" ht="15">
      <c r="A10" s="21"/>
      <c r="B10" s="218" t="s">
        <v>17</v>
      </c>
      <c r="C10" s="218"/>
      <c r="D10" s="218"/>
      <c r="E10" s="35">
        <v>200</v>
      </c>
      <c r="F10" s="36"/>
      <c r="G10" s="36"/>
      <c r="H10" s="37"/>
      <c r="I10" s="32"/>
      <c r="J10" s="33"/>
    </row>
    <row r="11" spans="1:10" ht="15">
      <c r="A11" s="21"/>
      <c r="B11" s="218" t="s">
        <v>16</v>
      </c>
      <c r="C11" s="218"/>
      <c r="D11" s="218"/>
      <c r="E11" s="35">
        <v>10</v>
      </c>
      <c r="F11" s="36"/>
      <c r="G11" s="36"/>
      <c r="H11" s="37"/>
      <c r="I11" s="32"/>
      <c r="J11" s="33"/>
    </row>
    <row r="12" spans="1:10" ht="15">
      <c r="A12" s="21"/>
      <c r="B12" s="218" t="s">
        <v>18</v>
      </c>
      <c r="C12" s="218"/>
      <c r="D12" s="218"/>
      <c r="E12" s="35">
        <v>20</v>
      </c>
      <c r="F12" s="36"/>
      <c r="G12" s="36"/>
      <c r="H12" s="37"/>
      <c r="I12" s="32"/>
      <c r="J12" s="33"/>
    </row>
    <row r="13" spans="1:11" ht="15">
      <c r="A13" s="21"/>
      <c r="B13" s="218" t="s">
        <v>35</v>
      </c>
      <c r="C13" s="218"/>
      <c r="D13" s="218"/>
      <c r="E13" s="38">
        <v>646.9</v>
      </c>
      <c r="F13" s="36"/>
      <c r="G13" s="36"/>
      <c r="H13" s="37"/>
      <c r="I13" s="32"/>
      <c r="J13" s="33"/>
      <c r="K13" s="34"/>
    </row>
    <row r="14" spans="1:10" ht="15">
      <c r="A14" s="21"/>
      <c r="B14" s="218" t="s">
        <v>19</v>
      </c>
      <c r="C14" s="218"/>
      <c r="D14" s="218"/>
      <c r="E14" s="39">
        <f>E13*E12</f>
        <v>12938</v>
      </c>
      <c r="F14" s="36"/>
      <c r="G14" s="36"/>
      <c r="H14" s="37"/>
      <c r="I14" s="32"/>
      <c r="J14" s="33"/>
    </row>
    <row r="15" spans="1:10" ht="15.75" thickBot="1">
      <c r="A15" s="13"/>
      <c r="B15" s="40"/>
      <c r="C15" s="12"/>
      <c r="D15" s="12"/>
      <c r="E15" s="33"/>
      <c r="F15" s="41"/>
      <c r="G15" s="41"/>
      <c r="H15" s="42"/>
      <c r="I15" s="43"/>
      <c r="J15" s="33"/>
    </row>
    <row r="16" spans="1:10" ht="16.5" thickBot="1" thickTop="1">
      <c r="A16" s="44"/>
      <c r="B16" s="45"/>
      <c r="C16" s="9"/>
      <c r="D16" s="9"/>
      <c r="E16" s="46"/>
      <c r="F16" s="47"/>
      <c r="G16" s="47"/>
      <c r="H16" s="46"/>
      <c r="I16" s="46"/>
      <c r="J16" s="33"/>
    </row>
    <row r="17" spans="1:10" ht="15.75" thickTop="1">
      <c r="A17" s="8"/>
      <c r="B17" s="48"/>
      <c r="C17" s="48"/>
      <c r="D17" s="48"/>
      <c r="E17" s="48"/>
      <c r="F17" s="48"/>
      <c r="G17" s="48"/>
      <c r="H17" s="48"/>
      <c r="I17" s="49"/>
      <c r="J17" s="12"/>
    </row>
    <row r="18" spans="1:10" ht="15.75">
      <c r="A18" s="50"/>
      <c r="B18" s="51" t="s">
        <v>59</v>
      </c>
      <c r="C18" s="51"/>
      <c r="D18" s="51"/>
      <c r="E18" s="52"/>
      <c r="F18" s="53" t="s">
        <v>4</v>
      </c>
      <c r="G18" s="53"/>
      <c r="H18" s="54" t="s">
        <v>30</v>
      </c>
      <c r="I18" s="55"/>
      <c r="J18" s="12"/>
    </row>
    <row r="19" spans="1:10" ht="15">
      <c r="A19" s="50"/>
      <c r="B19" s="219" t="s">
        <v>13</v>
      </c>
      <c r="C19" s="219"/>
      <c r="D19" s="31"/>
      <c r="E19" s="56"/>
      <c r="F19" s="56"/>
      <c r="G19" s="56"/>
      <c r="H19" s="56"/>
      <c r="I19" s="55"/>
      <c r="J19" s="12"/>
    </row>
    <row r="20" spans="1:13" ht="15">
      <c r="A20" s="50"/>
      <c r="B20" s="56" t="s">
        <v>5</v>
      </c>
      <c r="C20" s="57">
        <f>D19*9%</f>
        <v>0</v>
      </c>
      <c r="D20" s="58"/>
      <c r="E20" s="56"/>
      <c r="F20" s="56"/>
      <c r="G20" s="56"/>
      <c r="H20" s="56"/>
      <c r="I20" s="55"/>
      <c r="J20" s="12"/>
      <c r="M20" s="59"/>
    </row>
    <row r="21" spans="1:10" ht="15">
      <c r="A21" s="50"/>
      <c r="B21" s="56" t="s">
        <v>6</v>
      </c>
      <c r="C21" s="57">
        <f>D19*8%</f>
        <v>0</v>
      </c>
      <c r="D21" s="58"/>
      <c r="E21" s="56"/>
      <c r="F21" s="56"/>
      <c r="G21" s="56"/>
      <c r="H21" s="56"/>
      <c r="I21" s="55"/>
      <c r="J21" s="12"/>
    </row>
    <row r="22" spans="1:10" ht="15">
      <c r="A22" s="50"/>
      <c r="B22" s="56" t="s">
        <v>7</v>
      </c>
      <c r="C22" s="57">
        <f>D19/12</f>
        <v>0</v>
      </c>
      <c r="D22" s="58"/>
      <c r="E22" s="56"/>
      <c r="F22" s="56"/>
      <c r="G22" s="56"/>
      <c r="H22" s="56"/>
      <c r="I22" s="55"/>
      <c r="J22" s="12"/>
    </row>
    <row r="23" spans="1:10" ht="15">
      <c r="A23" s="50"/>
      <c r="B23" s="56" t="s">
        <v>11</v>
      </c>
      <c r="C23" s="57">
        <f>C22/3</f>
        <v>0</v>
      </c>
      <c r="D23" s="58"/>
      <c r="E23" s="60"/>
      <c r="F23" s="61"/>
      <c r="G23" s="56"/>
      <c r="H23" s="56"/>
      <c r="I23" s="55"/>
      <c r="J23" s="12"/>
    </row>
    <row r="24" spans="1:10" ht="15">
      <c r="A24" s="50"/>
      <c r="B24" s="56" t="s">
        <v>21</v>
      </c>
      <c r="C24" s="62"/>
      <c r="D24" s="56"/>
      <c r="E24" s="56"/>
      <c r="F24" s="56"/>
      <c r="G24" s="56"/>
      <c r="H24" s="56"/>
      <c r="I24" s="55"/>
      <c r="J24" s="12"/>
    </row>
    <row r="25" spans="1:10" ht="15">
      <c r="A25" s="50"/>
      <c r="B25" s="56" t="s">
        <v>40</v>
      </c>
      <c r="C25" s="62"/>
      <c r="D25" s="56"/>
      <c r="E25" s="56"/>
      <c r="F25" s="56"/>
      <c r="G25" s="56"/>
      <c r="H25" s="56"/>
      <c r="I25" s="55"/>
      <c r="J25" s="12"/>
    </row>
    <row r="26" spans="1:10" ht="15">
      <c r="A26" s="50"/>
      <c r="B26" s="56" t="s">
        <v>8</v>
      </c>
      <c r="C26" s="58">
        <f>+D19/12</f>
        <v>0</v>
      </c>
      <c r="D26" s="63"/>
      <c r="E26" s="58"/>
      <c r="F26" s="63"/>
      <c r="G26" s="64"/>
      <c r="H26" s="63"/>
      <c r="I26" s="55"/>
      <c r="J26" s="12"/>
    </row>
    <row r="27" spans="1:10" ht="15">
      <c r="A27" s="50"/>
      <c r="B27" s="65" t="s">
        <v>52</v>
      </c>
      <c r="C27" s="66">
        <v>0</v>
      </c>
      <c r="D27" s="63"/>
      <c r="E27" s="58"/>
      <c r="F27" s="63"/>
      <c r="G27" s="64"/>
      <c r="H27" s="63"/>
      <c r="I27" s="55"/>
      <c r="J27" s="12"/>
    </row>
    <row r="28" spans="1:10" ht="15">
      <c r="A28" s="50"/>
      <c r="B28" s="65" t="s">
        <v>53</v>
      </c>
      <c r="C28" s="66"/>
      <c r="D28" s="63"/>
      <c r="E28" s="58"/>
      <c r="F28" s="63"/>
      <c r="G28" s="64"/>
      <c r="H28" s="63"/>
      <c r="I28" s="55"/>
      <c r="J28" s="12"/>
    </row>
    <row r="29" spans="1:10" ht="15">
      <c r="A29" s="50"/>
      <c r="B29" s="64" t="s">
        <v>12</v>
      </c>
      <c r="C29" s="58">
        <f>SUM(C20:C28)</f>
        <v>0</v>
      </c>
      <c r="D29" s="58"/>
      <c r="E29" s="58"/>
      <c r="F29" s="67">
        <f>H29*12</f>
        <v>0</v>
      </c>
      <c r="G29" s="64"/>
      <c r="H29" s="68">
        <f>D19+C29</f>
        <v>0</v>
      </c>
      <c r="I29" s="55"/>
      <c r="J29" s="12"/>
    </row>
    <row r="30" spans="1:10" ht="15.75" thickBot="1">
      <c r="A30" s="69"/>
      <c r="B30" s="220"/>
      <c r="C30" s="220"/>
      <c r="D30" s="70"/>
      <c r="E30" s="71"/>
      <c r="F30" s="72"/>
      <c r="G30" s="73"/>
      <c r="H30" s="74"/>
      <c r="I30" s="75"/>
      <c r="J30" s="12"/>
    </row>
    <row r="31" spans="1:10" ht="16.5" thickBot="1" thickTop="1">
      <c r="A31" s="76"/>
      <c r="B31" s="77"/>
      <c r="C31" s="77"/>
      <c r="D31" s="78"/>
      <c r="E31" s="79"/>
      <c r="F31" s="80"/>
      <c r="G31" s="81"/>
      <c r="H31" s="82"/>
      <c r="I31" s="81"/>
      <c r="J31" s="12"/>
    </row>
    <row r="32" spans="1:10" ht="15.75" thickTop="1">
      <c r="A32" s="83"/>
      <c r="B32" s="84"/>
      <c r="C32" s="84"/>
      <c r="D32" s="85"/>
      <c r="E32" s="86"/>
      <c r="F32" s="87"/>
      <c r="G32" s="28"/>
      <c r="H32" s="88"/>
      <c r="I32" s="49"/>
      <c r="J32" s="12"/>
    </row>
    <row r="33" spans="1:10" s="93" customFormat="1" ht="15.75">
      <c r="A33" s="89"/>
      <c r="B33" s="90" t="s">
        <v>60</v>
      </c>
      <c r="C33" s="91"/>
      <c r="D33" s="51"/>
      <c r="E33" s="52"/>
      <c r="F33" s="53" t="s">
        <v>4</v>
      </c>
      <c r="G33" s="53"/>
      <c r="H33" s="54" t="s">
        <v>30</v>
      </c>
      <c r="I33" s="27"/>
      <c r="J33" s="92"/>
    </row>
    <row r="34" spans="1:10" s="93" customFormat="1" ht="15">
      <c r="A34" s="89"/>
      <c r="B34" s="219" t="s">
        <v>13</v>
      </c>
      <c r="C34" s="219"/>
      <c r="D34" s="31"/>
      <c r="E34" s="56"/>
      <c r="F34" s="56"/>
      <c r="G34" s="56"/>
      <c r="H34" s="56"/>
      <c r="I34" s="27"/>
      <c r="J34" s="92"/>
    </row>
    <row r="35" spans="1:10" s="93" customFormat="1" ht="15">
      <c r="A35" s="89"/>
      <c r="B35" s="56" t="s">
        <v>5</v>
      </c>
      <c r="C35" s="57">
        <f>D34*8%</f>
        <v>0</v>
      </c>
      <c r="D35" s="58"/>
      <c r="E35" s="56"/>
      <c r="F35" s="56"/>
      <c r="G35" s="56"/>
      <c r="H35" s="56"/>
      <c r="I35" s="27"/>
      <c r="J35" s="92"/>
    </row>
    <row r="36" spans="1:10" s="93" customFormat="1" ht="15">
      <c r="A36" s="89"/>
      <c r="B36" s="56" t="s">
        <v>6</v>
      </c>
      <c r="C36" s="57">
        <f>D34*8%</f>
        <v>0</v>
      </c>
      <c r="D36" s="58"/>
      <c r="E36" s="56"/>
      <c r="F36" s="56"/>
      <c r="G36" s="56"/>
      <c r="H36" s="56"/>
      <c r="I36" s="27"/>
      <c r="J36" s="92"/>
    </row>
    <row r="37" spans="1:10" s="93" customFormat="1" ht="15">
      <c r="A37" s="89"/>
      <c r="B37" s="56" t="s">
        <v>7</v>
      </c>
      <c r="C37" s="57">
        <f>D34/12</f>
        <v>0</v>
      </c>
      <c r="D37" s="58"/>
      <c r="E37" s="56"/>
      <c r="F37" s="56"/>
      <c r="G37" s="56"/>
      <c r="H37" s="56"/>
      <c r="I37" s="27"/>
      <c r="J37" s="92"/>
    </row>
    <row r="38" spans="1:10" s="93" customFormat="1" ht="15">
      <c r="A38" s="89"/>
      <c r="B38" s="56" t="s">
        <v>11</v>
      </c>
      <c r="C38" s="57">
        <f>C37/3</f>
        <v>0</v>
      </c>
      <c r="D38" s="58"/>
      <c r="E38" s="60"/>
      <c r="F38" s="61"/>
      <c r="G38" s="56"/>
      <c r="H38" s="56"/>
      <c r="I38" s="27"/>
      <c r="J38" s="92"/>
    </row>
    <row r="39" spans="1:10" s="93" customFormat="1" ht="15">
      <c r="A39" s="89"/>
      <c r="B39" s="56" t="s">
        <v>21</v>
      </c>
      <c r="C39" s="62"/>
      <c r="D39" s="56"/>
      <c r="E39" s="56"/>
      <c r="F39" s="56"/>
      <c r="G39" s="56"/>
      <c r="H39" s="56"/>
      <c r="I39" s="27"/>
      <c r="J39" s="92"/>
    </row>
    <row r="40" spans="1:10" s="93" customFormat="1" ht="15">
      <c r="A40" s="89"/>
      <c r="B40" s="56" t="s">
        <v>40</v>
      </c>
      <c r="C40" s="62">
        <v>0</v>
      </c>
      <c r="D40" s="56"/>
      <c r="E40" s="56"/>
      <c r="F40" s="56"/>
      <c r="G40" s="56"/>
      <c r="H40" s="56"/>
      <c r="I40" s="27"/>
      <c r="J40" s="92"/>
    </row>
    <row r="41" spans="1:10" s="93" customFormat="1" ht="15">
      <c r="A41" s="89"/>
      <c r="B41" s="56" t="s">
        <v>8</v>
      </c>
      <c r="C41" s="58">
        <f>+D34/12</f>
        <v>0</v>
      </c>
      <c r="D41" s="63"/>
      <c r="E41" s="58"/>
      <c r="F41" s="63"/>
      <c r="G41" s="63"/>
      <c r="H41" s="63"/>
      <c r="I41" s="32"/>
      <c r="J41" s="94"/>
    </row>
    <row r="42" spans="1:10" s="93" customFormat="1" ht="15">
      <c r="A42" s="89"/>
      <c r="B42" s="56" t="s">
        <v>52</v>
      </c>
      <c r="C42" s="66">
        <v>0</v>
      </c>
      <c r="D42" s="63"/>
      <c r="E42" s="58"/>
      <c r="F42" s="63"/>
      <c r="G42" s="63"/>
      <c r="H42" s="63"/>
      <c r="I42" s="32"/>
      <c r="J42" s="94"/>
    </row>
    <row r="43" spans="1:10" s="93" customFormat="1" ht="15">
      <c r="A43" s="89"/>
      <c r="B43" s="56" t="s">
        <v>53</v>
      </c>
      <c r="C43" s="66"/>
      <c r="D43" s="63"/>
      <c r="E43" s="58"/>
      <c r="F43" s="63"/>
      <c r="G43" s="63"/>
      <c r="H43" s="63"/>
      <c r="I43" s="32"/>
      <c r="J43" s="94"/>
    </row>
    <row r="44" spans="1:10" s="93" customFormat="1" ht="15">
      <c r="A44" s="95"/>
      <c r="B44" s="64" t="s">
        <v>12</v>
      </c>
      <c r="C44" s="67">
        <f>SUM(C35:C43)</f>
        <v>0</v>
      </c>
      <c r="D44" s="58"/>
      <c r="E44" s="58"/>
      <c r="F44" s="67">
        <f>H44*12</f>
        <v>0</v>
      </c>
      <c r="G44" s="64"/>
      <c r="H44" s="68">
        <f>D34+C44</f>
        <v>0</v>
      </c>
      <c r="I44" s="32"/>
      <c r="J44" s="94"/>
    </row>
    <row r="45" spans="1:10" s="93" customFormat="1" ht="15.75" thickBot="1">
      <c r="A45" s="96"/>
      <c r="B45" s="97"/>
      <c r="C45" s="98"/>
      <c r="D45" s="99"/>
      <c r="E45" s="99"/>
      <c r="F45" s="98"/>
      <c r="G45" s="97"/>
      <c r="H45" s="100"/>
      <c r="I45" s="101"/>
      <c r="J45" s="94"/>
    </row>
    <row r="46" spans="1:10" s="93" customFormat="1" ht="15.75" thickTop="1">
      <c r="A46" s="89"/>
      <c r="B46" s="102"/>
      <c r="C46" s="103"/>
      <c r="D46" s="104"/>
      <c r="E46" s="104"/>
      <c r="F46" s="103"/>
      <c r="G46" s="102"/>
      <c r="H46" s="88"/>
      <c r="I46" s="94"/>
      <c r="J46" s="94"/>
    </row>
    <row r="47" spans="1:10" s="93" customFormat="1" ht="15.75">
      <c r="A47" s="89"/>
      <c r="B47" s="90" t="s">
        <v>61</v>
      </c>
      <c r="C47" s="91"/>
      <c r="D47" s="51"/>
      <c r="E47" s="52"/>
      <c r="F47" s="53" t="s">
        <v>4</v>
      </c>
      <c r="G47" s="53"/>
      <c r="H47" s="54" t="s">
        <v>30</v>
      </c>
      <c r="I47" s="27"/>
      <c r="J47" s="94"/>
    </row>
    <row r="48" spans="1:10" s="93" customFormat="1" ht="15">
      <c r="A48" s="89"/>
      <c r="B48" s="219" t="s">
        <v>13</v>
      </c>
      <c r="C48" s="219"/>
      <c r="D48" s="31"/>
      <c r="E48" s="56"/>
      <c r="F48" s="56"/>
      <c r="G48" s="56"/>
      <c r="H48" s="56"/>
      <c r="I48" s="27"/>
      <c r="J48" s="94"/>
    </row>
    <row r="49" spans="1:10" s="93" customFormat="1" ht="15">
      <c r="A49" s="89"/>
      <c r="B49" s="56" t="s">
        <v>5</v>
      </c>
      <c r="C49" s="57">
        <f>D48*8%</f>
        <v>0</v>
      </c>
      <c r="D49" s="58"/>
      <c r="E49" s="56"/>
      <c r="F49" s="56"/>
      <c r="G49" s="56"/>
      <c r="H49" s="56"/>
      <c r="I49" s="27"/>
      <c r="J49" s="94"/>
    </row>
    <row r="50" spans="1:10" s="93" customFormat="1" ht="15">
      <c r="A50" s="89"/>
      <c r="B50" s="56" t="s">
        <v>6</v>
      </c>
      <c r="C50" s="57">
        <f>D48*8%</f>
        <v>0</v>
      </c>
      <c r="D50" s="58"/>
      <c r="E50" s="56"/>
      <c r="F50" s="56"/>
      <c r="G50" s="56"/>
      <c r="H50" s="56"/>
      <c r="I50" s="27"/>
      <c r="J50" s="94"/>
    </row>
    <row r="51" spans="1:10" s="93" customFormat="1" ht="15">
      <c r="A51" s="89"/>
      <c r="B51" s="56" t="s">
        <v>7</v>
      </c>
      <c r="C51" s="57">
        <f>D48/12</f>
        <v>0</v>
      </c>
      <c r="D51" s="58"/>
      <c r="E51" s="56"/>
      <c r="F51" s="56"/>
      <c r="G51" s="56"/>
      <c r="H51" s="56"/>
      <c r="I51" s="27"/>
      <c r="J51" s="94"/>
    </row>
    <row r="52" spans="1:10" s="93" customFormat="1" ht="15">
      <c r="A52" s="89"/>
      <c r="B52" s="56" t="s">
        <v>11</v>
      </c>
      <c r="C52" s="57">
        <f>C51/3</f>
        <v>0</v>
      </c>
      <c r="D52" s="58"/>
      <c r="E52" s="60"/>
      <c r="F52" s="61"/>
      <c r="G52" s="56"/>
      <c r="H52" s="56"/>
      <c r="I52" s="27"/>
      <c r="J52" s="94"/>
    </row>
    <row r="53" spans="1:10" s="93" customFormat="1" ht="15">
      <c r="A53" s="89"/>
      <c r="B53" s="56" t="s">
        <v>21</v>
      </c>
      <c r="C53" s="62"/>
      <c r="D53" s="56"/>
      <c r="E53" s="56"/>
      <c r="F53" s="56"/>
      <c r="G53" s="56"/>
      <c r="H53" s="56"/>
      <c r="I53" s="27"/>
      <c r="J53" s="94"/>
    </row>
    <row r="54" spans="1:10" s="93" customFormat="1" ht="15">
      <c r="A54" s="89"/>
      <c r="B54" s="56" t="s">
        <v>40</v>
      </c>
      <c r="C54" s="62">
        <v>0</v>
      </c>
      <c r="D54" s="56"/>
      <c r="E54" s="56"/>
      <c r="F54" s="56"/>
      <c r="G54" s="56"/>
      <c r="H54" s="56"/>
      <c r="I54" s="27"/>
      <c r="J54" s="94"/>
    </row>
    <row r="55" spans="1:10" s="93" customFormat="1" ht="15">
      <c r="A55" s="89"/>
      <c r="B55" s="56" t="s">
        <v>8</v>
      </c>
      <c r="C55" s="58">
        <f>+D48/12</f>
        <v>0</v>
      </c>
      <c r="D55" s="63"/>
      <c r="E55" s="58"/>
      <c r="F55" s="63"/>
      <c r="G55" s="63"/>
      <c r="H55" s="63"/>
      <c r="I55" s="32"/>
      <c r="J55" s="94"/>
    </row>
    <row r="56" spans="1:10" s="93" customFormat="1" ht="15">
      <c r="A56" s="89"/>
      <c r="B56" s="56" t="s">
        <v>52</v>
      </c>
      <c r="C56" s="66">
        <v>0</v>
      </c>
      <c r="D56" s="63"/>
      <c r="E56" s="58"/>
      <c r="F56" s="63"/>
      <c r="G56" s="63"/>
      <c r="H56" s="63"/>
      <c r="I56" s="32"/>
      <c r="J56" s="94"/>
    </row>
    <row r="57" spans="1:10" s="93" customFormat="1" ht="15">
      <c r="A57" s="89"/>
      <c r="B57" s="56" t="s">
        <v>53</v>
      </c>
      <c r="C57" s="66"/>
      <c r="D57" s="63"/>
      <c r="E57" s="58"/>
      <c r="F57" s="63"/>
      <c r="G57" s="63"/>
      <c r="H57" s="63"/>
      <c r="I57" s="32"/>
      <c r="J57" s="94"/>
    </row>
    <row r="58" spans="1:10" s="93" customFormat="1" ht="15">
      <c r="A58" s="95"/>
      <c r="B58" s="64" t="s">
        <v>12</v>
      </c>
      <c r="C58" s="67">
        <f>SUM(C49:C55)</f>
        <v>0</v>
      </c>
      <c r="D58" s="58"/>
      <c r="E58" s="58"/>
      <c r="F58" s="67">
        <f>H58*12</f>
        <v>0</v>
      </c>
      <c r="G58" s="64"/>
      <c r="H58" s="68">
        <f>D48+C58</f>
        <v>0</v>
      </c>
      <c r="I58" s="32"/>
      <c r="J58" s="94"/>
    </row>
    <row r="59" spans="1:10" s="93" customFormat="1" ht="15.75" thickBot="1">
      <c r="A59" s="96"/>
      <c r="B59" s="97"/>
      <c r="C59" s="98"/>
      <c r="D59" s="99"/>
      <c r="E59" s="99"/>
      <c r="F59" s="98"/>
      <c r="G59" s="97"/>
      <c r="H59" s="100"/>
      <c r="I59" s="101"/>
      <c r="J59" s="94"/>
    </row>
    <row r="60" spans="2:10" ht="16.5" thickBot="1" thickTop="1">
      <c r="B60" s="105"/>
      <c r="C60" s="105"/>
      <c r="D60" s="105"/>
      <c r="E60" s="106"/>
      <c r="F60" s="28"/>
      <c r="G60" s="87"/>
      <c r="J60" s="33"/>
    </row>
    <row r="61" spans="1:10" ht="15.75" thickTop="1">
      <c r="A61" s="8"/>
      <c r="B61" s="107"/>
      <c r="C61" s="107"/>
      <c r="D61" s="107"/>
      <c r="E61" s="108"/>
      <c r="F61" s="109"/>
      <c r="G61" s="110"/>
      <c r="H61" s="9"/>
      <c r="I61" s="11"/>
      <c r="J61" s="33"/>
    </row>
    <row r="62" spans="1:10" ht="15.75">
      <c r="A62" s="13"/>
      <c r="B62" s="111" t="s">
        <v>62</v>
      </c>
      <c r="C62" s="112"/>
      <c r="D62" s="112"/>
      <c r="E62" s="113"/>
      <c r="F62" s="114" t="s">
        <v>38</v>
      </c>
      <c r="G62" s="112"/>
      <c r="H62" s="115" t="s">
        <v>30</v>
      </c>
      <c r="I62" s="17"/>
      <c r="J62" s="33"/>
    </row>
    <row r="63" spans="1:10" ht="15">
      <c r="A63" s="13"/>
      <c r="B63" s="198" t="s">
        <v>22</v>
      </c>
      <c r="C63" s="198"/>
      <c r="D63" s="198"/>
      <c r="E63" s="198"/>
      <c r="F63" s="31"/>
      <c r="G63" s="63"/>
      <c r="H63" s="63"/>
      <c r="I63" s="17"/>
      <c r="J63" s="33"/>
    </row>
    <row r="64" spans="1:10" ht="15">
      <c r="A64" s="13"/>
      <c r="B64" s="198" t="s">
        <v>23</v>
      </c>
      <c r="C64" s="198"/>
      <c r="D64" s="198"/>
      <c r="E64" s="198"/>
      <c r="F64" s="31"/>
      <c r="G64" s="63"/>
      <c r="H64" s="63"/>
      <c r="I64" s="17"/>
      <c r="J64" s="33"/>
    </row>
    <row r="65" spans="1:10" ht="15">
      <c r="A65" s="13"/>
      <c r="B65" s="198" t="s">
        <v>24</v>
      </c>
      <c r="C65" s="198"/>
      <c r="D65" s="198"/>
      <c r="E65" s="198"/>
      <c r="F65" s="31"/>
      <c r="G65" s="63"/>
      <c r="H65" s="63"/>
      <c r="I65" s="17"/>
      <c r="J65" s="33"/>
    </row>
    <row r="66" spans="1:10" ht="15">
      <c r="A66" s="13"/>
      <c r="B66" s="198" t="s">
        <v>25</v>
      </c>
      <c r="C66" s="198"/>
      <c r="D66" s="198"/>
      <c r="E66" s="198"/>
      <c r="F66" s="31"/>
      <c r="G66" s="63"/>
      <c r="H66" s="63"/>
      <c r="I66" s="17"/>
      <c r="J66" s="33"/>
    </row>
    <row r="67" spans="1:10" ht="15">
      <c r="A67" s="13"/>
      <c r="B67" s="198" t="s">
        <v>26</v>
      </c>
      <c r="C67" s="198"/>
      <c r="D67" s="198"/>
      <c r="E67" s="198"/>
      <c r="F67" s="31"/>
      <c r="G67" s="63"/>
      <c r="H67" s="63"/>
      <c r="I67" s="17"/>
      <c r="J67" s="33"/>
    </row>
    <row r="68" spans="1:10" ht="15">
      <c r="A68" s="13"/>
      <c r="B68" s="198" t="s">
        <v>27</v>
      </c>
      <c r="C68" s="198"/>
      <c r="D68" s="198"/>
      <c r="E68" s="198"/>
      <c r="F68" s="31"/>
      <c r="G68" s="63"/>
      <c r="H68" s="63"/>
      <c r="I68" s="17"/>
      <c r="J68" s="33"/>
    </row>
    <row r="69" spans="1:10" ht="15">
      <c r="A69" s="13"/>
      <c r="B69" s="198" t="s">
        <v>28</v>
      </c>
      <c r="C69" s="198"/>
      <c r="D69" s="198"/>
      <c r="E69" s="198"/>
      <c r="F69" s="31"/>
      <c r="G69" s="63"/>
      <c r="H69" s="63"/>
      <c r="I69" s="17"/>
      <c r="J69" s="33"/>
    </row>
    <row r="70" spans="1:10" ht="15">
      <c r="A70" s="13"/>
      <c r="B70" s="198" t="s">
        <v>39</v>
      </c>
      <c r="C70" s="198"/>
      <c r="D70" s="198"/>
      <c r="E70" s="198"/>
      <c r="F70" s="31"/>
      <c r="G70" s="63"/>
      <c r="H70" s="63"/>
      <c r="I70" s="17"/>
      <c r="J70" s="33"/>
    </row>
    <row r="71" spans="1:10" ht="15">
      <c r="A71" s="13"/>
      <c r="B71" s="198" t="s">
        <v>29</v>
      </c>
      <c r="C71" s="198"/>
      <c r="D71" s="198"/>
      <c r="E71" s="198"/>
      <c r="F71" s="31"/>
      <c r="G71" s="116"/>
      <c r="H71" s="63"/>
      <c r="I71" s="17"/>
      <c r="J71" s="33"/>
    </row>
    <row r="72" spans="1:10" ht="15">
      <c r="A72" s="13"/>
      <c r="B72" s="209" t="s">
        <v>54</v>
      </c>
      <c r="C72" s="210"/>
      <c r="D72" s="210"/>
      <c r="E72" s="211"/>
      <c r="F72" s="31"/>
      <c r="G72" s="116"/>
      <c r="H72" s="117"/>
      <c r="I72" s="17"/>
      <c r="J72" s="33"/>
    </row>
    <row r="73" spans="1:10" ht="15">
      <c r="A73" s="13"/>
      <c r="B73" s="212" t="s">
        <v>12</v>
      </c>
      <c r="C73" s="213"/>
      <c r="D73" s="213"/>
      <c r="E73" s="214"/>
      <c r="F73" s="118">
        <f>SUM(F63:F72)</f>
        <v>0</v>
      </c>
      <c r="G73" s="63"/>
      <c r="H73" s="119">
        <f>F73/12</f>
        <v>0</v>
      </c>
      <c r="I73" s="17"/>
      <c r="J73" s="33"/>
    </row>
    <row r="74" spans="1:10" ht="15.75" thickBot="1">
      <c r="A74" s="69"/>
      <c r="B74" s="120"/>
      <c r="C74" s="120"/>
      <c r="D74" s="120"/>
      <c r="E74" s="121"/>
      <c r="F74" s="122"/>
      <c r="G74" s="120"/>
      <c r="H74" s="120"/>
      <c r="I74" s="123"/>
      <c r="J74" s="33"/>
    </row>
    <row r="75" spans="1:10" ht="16.5" thickBot="1" thickTop="1">
      <c r="A75" s="83"/>
      <c r="B75" s="12"/>
      <c r="C75" s="12"/>
      <c r="D75" s="12"/>
      <c r="E75" s="124"/>
      <c r="F75" s="125"/>
      <c r="G75" s="12"/>
      <c r="H75" s="12"/>
      <c r="I75" s="12"/>
      <c r="J75" s="33"/>
    </row>
    <row r="76" spans="1:10" ht="15.75" thickTop="1">
      <c r="A76" s="8"/>
      <c r="B76" s="9"/>
      <c r="C76" s="9"/>
      <c r="D76" s="9"/>
      <c r="E76" s="126"/>
      <c r="F76" s="127"/>
      <c r="G76" s="9"/>
      <c r="H76" s="9"/>
      <c r="I76" s="11"/>
      <c r="J76" s="33"/>
    </row>
    <row r="77" spans="1:10" ht="15.75">
      <c r="A77" s="50"/>
      <c r="B77" s="128" t="s">
        <v>63</v>
      </c>
      <c r="C77" s="63"/>
      <c r="D77" s="63"/>
      <c r="E77" s="129"/>
      <c r="F77" s="63"/>
      <c r="G77" s="63"/>
      <c r="H77" s="63"/>
      <c r="I77" s="17"/>
      <c r="J77" s="33"/>
    </row>
    <row r="78" spans="1:10" ht="15">
      <c r="A78" s="50"/>
      <c r="B78" s="128"/>
      <c r="C78" s="63"/>
      <c r="D78" s="63"/>
      <c r="E78" s="129"/>
      <c r="F78" s="63"/>
      <c r="G78" s="63"/>
      <c r="H78" s="63"/>
      <c r="I78" s="17"/>
      <c r="J78" s="33"/>
    </row>
    <row r="79" spans="1:10" ht="15">
      <c r="A79" s="50"/>
      <c r="B79" s="128"/>
      <c r="C79" s="63"/>
      <c r="D79" s="130" t="s">
        <v>32</v>
      </c>
      <c r="E79" s="131" t="s">
        <v>33</v>
      </c>
      <c r="F79" s="130" t="s">
        <v>34</v>
      </c>
      <c r="G79" s="199" t="s">
        <v>30</v>
      </c>
      <c r="H79" s="199"/>
      <c r="I79" s="17"/>
      <c r="J79" s="33"/>
    </row>
    <row r="80" spans="1:11" ht="15">
      <c r="A80" s="50"/>
      <c r="B80" s="63" t="s">
        <v>31</v>
      </c>
      <c r="C80" s="63"/>
      <c r="D80" s="132"/>
      <c r="E80" s="133"/>
      <c r="F80" s="130">
        <f>E13</f>
        <v>646.9</v>
      </c>
      <c r="G80" s="196" t="e">
        <f>F80/D80*E80*20</f>
        <v>#DIV/0!</v>
      </c>
      <c r="H80" s="196"/>
      <c r="I80" s="17"/>
      <c r="J80" s="33"/>
      <c r="K80" s="134"/>
    </row>
    <row r="81" spans="1:11" ht="15">
      <c r="A81" s="50"/>
      <c r="B81" s="63" t="s">
        <v>56</v>
      </c>
      <c r="C81" s="63"/>
      <c r="D81" s="132"/>
      <c r="E81" s="133"/>
      <c r="F81" s="193"/>
      <c r="G81" s="200" t="e">
        <f>F81/D81*E81*20</f>
        <v>#DIV/0!</v>
      </c>
      <c r="H81" s="201"/>
      <c r="I81" s="17"/>
      <c r="J81" s="33"/>
      <c r="K81" s="134"/>
    </row>
    <row r="82" spans="1:10" ht="15">
      <c r="A82" s="50"/>
      <c r="B82" s="63" t="s">
        <v>41</v>
      </c>
      <c r="C82" s="63"/>
      <c r="D82" s="63"/>
      <c r="E82" s="129"/>
      <c r="F82" s="63"/>
      <c r="G82" s="197"/>
      <c r="H82" s="197"/>
      <c r="I82" s="17"/>
      <c r="J82" s="33"/>
    </row>
    <row r="83" spans="1:10" ht="15">
      <c r="A83" s="50"/>
      <c r="B83" s="63" t="s">
        <v>12</v>
      </c>
      <c r="C83" s="63"/>
      <c r="D83" s="63"/>
      <c r="E83" s="129"/>
      <c r="F83" s="63"/>
      <c r="G83" s="196" t="e">
        <f>SUM(G80:G82)</f>
        <v>#DIV/0!</v>
      </c>
      <c r="H83" s="196"/>
      <c r="I83" s="17"/>
      <c r="J83" s="33"/>
    </row>
    <row r="84" spans="1:10" ht="15">
      <c r="A84" s="50"/>
      <c r="B84" s="198" t="s">
        <v>36</v>
      </c>
      <c r="C84" s="198"/>
      <c r="D84" s="198"/>
      <c r="E84" s="135">
        <v>0.6</v>
      </c>
      <c r="F84" s="136"/>
      <c r="G84" s="136"/>
      <c r="H84" s="137" t="e">
        <f>G83*E84</f>
        <v>#DIV/0!</v>
      </c>
      <c r="I84" s="138"/>
      <c r="J84" s="33"/>
    </row>
    <row r="85" spans="1:10" ht="15.75" thickBot="1">
      <c r="A85" s="13"/>
      <c r="B85" s="12"/>
      <c r="C85" s="12"/>
      <c r="D85" s="12"/>
      <c r="E85" s="139"/>
      <c r="F85" s="12"/>
      <c r="G85" s="140"/>
      <c r="H85" s="141"/>
      <c r="I85" s="142"/>
      <c r="J85" s="33"/>
    </row>
    <row r="86" spans="1:10" ht="16.5" thickBot="1" thickTop="1">
      <c r="A86" s="76"/>
      <c r="B86" s="143"/>
      <c r="C86" s="143"/>
      <c r="D86" s="143"/>
      <c r="E86" s="144"/>
      <c r="F86" s="143"/>
      <c r="G86" s="145"/>
      <c r="H86" s="146"/>
      <c r="I86" s="147"/>
      <c r="J86" s="33"/>
    </row>
    <row r="87" spans="1:10" ht="15.75" thickTop="1">
      <c r="A87" s="13"/>
      <c r="B87" s="40"/>
      <c r="C87" s="12"/>
      <c r="D87" s="12"/>
      <c r="E87" s="33"/>
      <c r="F87" s="148"/>
      <c r="G87" s="148"/>
      <c r="H87" s="33"/>
      <c r="I87" s="138"/>
      <c r="J87" s="33"/>
    </row>
    <row r="88" spans="1:10" ht="15">
      <c r="A88" s="50"/>
      <c r="B88" s="194" t="s">
        <v>3</v>
      </c>
      <c r="C88" s="194"/>
      <c r="D88" s="194"/>
      <c r="E88" s="149" t="s">
        <v>4</v>
      </c>
      <c r="F88" s="51"/>
      <c r="G88" s="150" t="s">
        <v>30</v>
      </c>
      <c r="H88" s="151"/>
      <c r="I88" s="17"/>
      <c r="J88" s="12"/>
    </row>
    <row r="89" spans="1:10" ht="15">
      <c r="A89" s="50"/>
      <c r="B89" s="152" t="s">
        <v>20</v>
      </c>
      <c r="C89" s="153">
        <v>0.25</v>
      </c>
      <c r="D89" s="154"/>
      <c r="E89" s="155">
        <f>E9*C89</f>
        <v>0</v>
      </c>
      <c r="F89" s="26"/>
      <c r="G89" s="156">
        <f>E89/12</f>
        <v>0</v>
      </c>
      <c r="H89" s="157" t="e">
        <f>G89/G98</f>
        <v>#DIV/0!</v>
      </c>
      <c r="I89" s="17"/>
      <c r="J89" s="12"/>
    </row>
    <row r="90" spans="1:10" ht="15">
      <c r="A90" s="50"/>
      <c r="B90" s="202" t="s">
        <v>64</v>
      </c>
      <c r="C90" s="202"/>
      <c r="D90" s="203"/>
      <c r="E90" s="158" t="e">
        <f>G80*10+G81*10</f>
        <v>#DIV/0!</v>
      </c>
      <c r="F90" s="37"/>
      <c r="G90" s="159" t="e">
        <f>E90/10</f>
        <v>#DIV/0!</v>
      </c>
      <c r="H90" s="160" t="e">
        <f>G90/G98</f>
        <v>#DIV/0!</v>
      </c>
      <c r="I90" s="17"/>
      <c r="J90" s="12"/>
    </row>
    <row r="91" spans="1:10" ht="15">
      <c r="A91" s="50"/>
      <c r="B91" s="202" t="s">
        <v>65</v>
      </c>
      <c r="C91" s="202"/>
      <c r="D91" s="203"/>
      <c r="E91" s="161">
        <f>F73</f>
        <v>0</v>
      </c>
      <c r="F91" s="37"/>
      <c r="G91" s="159">
        <f>E91/12</f>
        <v>0</v>
      </c>
      <c r="H91" s="160" t="e">
        <f>G91/G98</f>
        <v>#DIV/0!</v>
      </c>
      <c r="I91" s="17"/>
      <c r="J91" s="12"/>
    </row>
    <row r="92" spans="1:10" ht="30.75" customHeight="1">
      <c r="A92" s="50"/>
      <c r="B92" s="204" t="s">
        <v>66</v>
      </c>
      <c r="C92" s="205"/>
      <c r="D92" s="206"/>
      <c r="E92" s="162">
        <f>G82*10</f>
        <v>0</v>
      </c>
      <c r="F92" s="37"/>
      <c r="G92" s="159">
        <f>E92/10</f>
        <v>0</v>
      </c>
      <c r="H92" s="160" t="e">
        <f>G92/G98</f>
        <v>#DIV/0!</v>
      </c>
      <c r="I92" s="17"/>
      <c r="J92" s="12"/>
    </row>
    <row r="93" spans="1:10" ht="15">
      <c r="A93" s="50"/>
      <c r="B93" s="202" t="s">
        <v>67</v>
      </c>
      <c r="C93" s="202"/>
      <c r="D93" s="203"/>
      <c r="E93" s="163">
        <f>F29</f>
        <v>0</v>
      </c>
      <c r="F93" s="37"/>
      <c r="G93" s="159">
        <f>E93/12</f>
        <v>0</v>
      </c>
      <c r="H93" s="160" t="e">
        <f>G93/G98</f>
        <v>#DIV/0!</v>
      </c>
      <c r="I93" s="17"/>
      <c r="J93" s="12"/>
    </row>
    <row r="94" spans="1:10" s="167" customFormat="1" ht="15">
      <c r="A94" s="164"/>
      <c r="B94" s="152" t="s">
        <v>68</v>
      </c>
      <c r="C94" s="152"/>
      <c r="D94" s="154"/>
      <c r="E94" s="163">
        <f>F44</f>
        <v>0</v>
      </c>
      <c r="F94" s="37"/>
      <c r="G94" s="159">
        <f>E94/12</f>
        <v>0</v>
      </c>
      <c r="H94" s="160" t="e">
        <f>G94/G98</f>
        <v>#DIV/0!</v>
      </c>
      <c r="I94" s="165"/>
      <c r="J94" s="166"/>
    </row>
    <row r="95" spans="1:10" s="167" customFormat="1" ht="15">
      <c r="A95" s="164"/>
      <c r="B95" s="152" t="s">
        <v>69</v>
      </c>
      <c r="C95" s="152"/>
      <c r="D95" s="154"/>
      <c r="E95" s="163">
        <f>F58</f>
        <v>0</v>
      </c>
      <c r="F95" s="37"/>
      <c r="G95" s="159">
        <f>E95/12</f>
        <v>0</v>
      </c>
      <c r="H95" s="160" t="e">
        <f>+G95/G98</f>
        <v>#DIV/0!</v>
      </c>
      <c r="I95" s="165"/>
      <c r="J95" s="166"/>
    </row>
    <row r="96" spans="1:10" ht="15">
      <c r="A96" s="50"/>
      <c r="B96" s="207" t="s">
        <v>9</v>
      </c>
      <c r="C96" s="207"/>
      <c r="D96" s="208"/>
      <c r="E96" s="168" t="e">
        <f>SUM(E89:E95)</f>
        <v>#DIV/0!</v>
      </c>
      <c r="F96" s="117"/>
      <c r="G96" s="118" t="e">
        <f>SUM(G89:G95)</f>
        <v>#DIV/0!</v>
      </c>
      <c r="H96" s="157"/>
      <c r="I96" s="17"/>
      <c r="J96" s="12"/>
    </row>
    <row r="97" spans="1:10" ht="15">
      <c r="A97" s="50"/>
      <c r="B97" s="52" t="s">
        <v>47</v>
      </c>
      <c r="C97" s="36"/>
      <c r="D97" s="169">
        <v>0.21</v>
      </c>
      <c r="E97" s="161" t="e">
        <f>E96*D97</f>
        <v>#DIV/0!</v>
      </c>
      <c r="F97" s="161"/>
      <c r="G97" s="161" t="e">
        <f>G96*D97</f>
        <v>#DIV/0!</v>
      </c>
      <c r="H97" s="157" t="e">
        <f>G97/G98</f>
        <v>#DIV/0!</v>
      </c>
      <c r="I97" s="17"/>
      <c r="J97" s="12"/>
    </row>
    <row r="98" spans="1:10" ht="15">
      <c r="A98" s="50"/>
      <c r="B98" s="194" t="s">
        <v>10</v>
      </c>
      <c r="C98" s="194"/>
      <c r="D98" s="195"/>
      <c r="E98" s="170" t="e">
        <f>SUM(E96:E97)</f>
        <v>#DIV/0!</v>
      </c>
      <c r="F98" s="56"/>
      <c r="G98" s="171" t="e">
        <f>SUM(G96:G97)</f>
        <v>#DIV/0!</v>
      </c>
      <c r="H98" s="172" t="e">
        <f>SUM(H89:H97)</f>
        <v>#DIV/0!</v>
      </c>
      <c r="I98" s="17"/>
      <c r="J98" s="12"/>
    </row>
    <row r="99" spans="1:10" ht="15">
      <c r="A99" s="13"/>
      <c r="B99" s="173"/>
      <c r="C99" s="173"/>
      <c r="D99" s="173"/>
      <c r="E99" s="174"/>
      <c r="F99" s="175"/>
      <c r="G99" s="176"/>
      <c r="H99" s="177"/>
      <c r="I99" s="17"/>
      <c r="J99" s="12"/>
    </row>
    <row r="100" spans="1:10" ht="15">
      <c r="A100" s="50"/>
      <c r="B100" s="178" t="s">
        <v>37</v>
      </c>
      <c r="C100" s="178"/>
      <c r="D100" s="179"/>
      <c r="E100" s="180"/>
      <c r="F100" s="181"/>
      <c r="G100" s="181"/>
      <c r="H100" s="182" t="e">
        <f>G98/E14</f>
        <v>#DIV/0!</v>
      </c>
      <c r="I100" s="17"/>
      <c r="J100" s="12"/>
    </row>
    <row r="101" spans="1:10" ht="15.75" thickBot="1">
      <c r="A101" s="69"/>
      <c r="B101" s="183"/>
      <c r="C101" s="183"/>
      <c r="D101" s="183"/>
      <c r="E101" s="184"/>
      <c r="F101" s="185"/>
      <c r="G101" s="186"/>
      <c r="H101" s="187"/>
      <c r="I101" s="123"/>
      <c r="J101" s="12"/>
    </row>
    <row r="102" spans="1:10" ht="15.75" thickTop="1">
      <c r="A102" s="83"/>
      <c r="B102" s="105"/>
      <c r="C102" s="105"/>
      <c r="D102" s="107"/>
      <c r="E102" s="106"/>
      <c r="F102" s="28"/>
      <c r="G102" s="87"/>
      <c r="H102" s="12"/>
      <c r="I102" s="12"/>
      <c r="J102" s="12"/>
    </row>
    <row r="103" spans="1:10" ht="30" customHeight="1">
      <c r="A103" s="83"/>
      <c r="B103" s="221"/>
      <c r="C103" s="222"/>
      <c r="D103" s="222"/>
      <c r="E103" s="222"/>
      <c r="F103" s="222"/>
      <c r="G103" s="222"/>
      <c r="H103" s="223"/>
      <c r="I103" s="12"/>
      <c r="J103" s="12"/>
    </row>
    <row r="104" spans="1:10" ht="15">
      <c r="A104" s="83"/>
      <c r="B104" s="105"/>
      <c r="C104" s="105"/>
      <c r="D104" s="105"/>
      <c r="E104" s="106"/>
      <c r="F104" s="28"/>
      <c r="G104" s="87"/>
      <c r="H104" s="12"/>
      <c r="I104" s="12"/>
      <c r="J104" s="12"/>
    </row>
    <row r="105" spans="1:10" ht="26.25" customHeight="1">
      <c r="A105" s="83"/>
      <c r="B105" s="221"/>
      <c r="C105" s="222"/>
      <c r="D105" s="222"/>
      <c r="E105" s="222"/>
      <c r="F105" s="222"/>
      <c r="G105" s="222"/>
      <c r="H105" s="223"/>
      <c r="I105" s="12"/>
      <c r="J105" s="12"/>
    </row>
    <row r="106" spans="1:10" ht="15">
      <c r="A106" s="83"/>
      <c r="B106" s="188"/>
      <c r="C106" s="188"/>
      <c r="D106" s="188"/>
      <c r="E106" s="189"/>
      <c r="F106" s="190"/>
      <c r="G106" s="191"/>
      <c r="H106" s="192"/>
      <c r="I106" s="12"/>
      <c r="J106" s="12"/>
    </row>
    <row r="107" spans="2:8" ht="32.25" customHeight="1">
      <c r="B107" s="215"/>
      <c r="C107" s="216"/>
      <c r="D107" s="216"/>
      <c r="E107" s="216"/>
      <c r="F107" s="216"/>
      <c r="G107" s="216"/>
      <c r="H107" s="217"/>
    </row>
    <row r="109" spans="2:8" ht="32.25" customHeight="1">
      <c r="B109" s="215"/>
      <c r="C109" s="216"/>
      <c r="D109" s="216"/>
      <c r="E109" s="216"/>
      <c r="F109" s="216"/>
      <c r="G109" s="216"/>
      <c r="H109" s="217"/>
    </row>
    <row r="111" spans="2:8" ht="15.75">
      <c r="B111" s="221"/>
      <c r="C111" s="222"/>
      <c r="D111" s="222"/>
      <c r="E111" s="222"/>
      <c r="F111" s="222"/>
      <c r="G111" s="222"/>
      <c r="H111" s="223"/>
    </row>
    <row r="113" spans="2:8" ht="15.75">
      <c r="B113" s="221"/>
      <c r="C113" s="222"/>
      <c r="D113" s="222"/>
      <c r="E113" s="222"/>
      <c r="F113" s="222"/>
      <c r="G113" s="222"/>
      <c r="H113" s="223"/>
    </row>
  </sheetData>
  <sheetProtection/>
  <mergeCells count="40">
    <mergeCell ref="B109:H109"/>
    <mergeCell ref="B105:H105"/>
    <mergeCell ref="B111:H111"/>
    <mergeCell ref="B113:H113"/>
    <mergeCell ref="B103:H103"/>
    <mergeCell ref="A1:I1"/>
    <mergeCell ref="B10:D10"/>
    <mergeCell ref="B11:D11"/>
    <mergeCell ref="B12:D12"/>
    <mergeCell ref="B13:D13"/>
    <mergeCell ref="B107:H107"/>
    <mergeCell ref="B14:D14"/>
    <mergeCell ref="B19:C19"/>
    <mergeCell ref="B30:C30"/>
    <mergeCell ref="B34:C34"/>
    <mergeCell ref="B48:C48"/>
    <mergeCell ref="B63:E63"/>
    <mergeCell ref="B64:E64"/>
    <mergeCell ref="B65:E65"/>
    <mergeCell ref="B66:E66"/>
    <mergeCell ref="B67:E67"/>
    <mergeCell ref="B68:E68"/>
    <mergeCell ref="B69:E69"/>
    <mergeCell ref="B90:D90"/>
    <mergeCell ref="B70:E70"/>
    <mergeCell ref="B71:E71"/>
    <mergeCell ref="B72:E72"/>
    <mergeCell ref="B73:E73"/>
    <mergeCell ref="G79:H79"/>
    <mergeCell ref="G81:H81"/>
    <mergeCell ref="B91:D91"/>
    <mergeCell ref="B92:D92"/>
    <mergeCell ref="B93:D93"/>
    <mergeCell ref="B96:D96"/>
    <mergeCell ref="B98:D98"/>
    <mergeCell ref="G80:H80"/>
    <mergeCell ref="G82:H82"/>
    <mergeCell ref="G83:H83"/>
    <mergeCell ref="B84:D84"/>
    <mergeCell ref="B88:D88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2:E14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6384" width="9.140625" style="2" customWidth="1"/>
  </cols>
  <sheetData>
    <row r="12" ht="15">
      <c r="E12" s="5"/>
    </row>
    <row r="13" ht="15">
      <c r="E13" s="5"/>
    </row>
    <row r="14" ht="15">
      <c r="E14" s="5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2" customWidth="1"/>
  </cols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B1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6.421875" style="4" bestFit="1" customWidth="1"/>
    <col min="2" max="2" width="9.57421875" style="4" bestFit="1" customWidth="1"/>
    <col min="3" max="16384" width="9.140625" style="4" customWidth="1"/>
  </cols>
  <sheetData>
    <row r="1" ht="15"/>
    <row r="2" ht="15"/>
    <row r="3" ht="15"/>
    <row r="4" ht="15"/>
    <row r="5" ht="15"/>
    <row r="6" ht="15"/>
    <row r="7" spans="1:2" ht="15">
      <c r="A7" s="4" t="s">
        <v>42</v>
      </c>
      <c r="B7" s="4">
        <v>2500</v>
      </c>
    </row>
    <row r="8" spans="1:2" ht="15">
      <c r="A8" s="4" t="s">
        <v>43</v>
      </c>
      <c r="B8" s="4" t="s">
        <v>44</v>
      </c>
    </row>
    <row r="9" spans="1:2" ht="15">
      <c r="A9" s="4" t="s">
        <v>45</v>
      </c>
      <c r="B9" s="4">
        <f>2500/220</f>
        <v>11.363636363636363</v>
      </c>
    </row>
    <row r="10" ht="15"/>
    <row r="11" spans="1:2" ht="15">
      <c r="A11" s="4" t="s">
        <v>46</v>
      </c>
      <c r="B11" s="4">
        <f>B9+(B9*20%)</f>
        <v>13.636363636363637</v>
      </c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6384" width="9.140625" style="2" customWidth="1"/>
  </cols>
  <sheetData>
    <row r="1" ht="15">
      <c r="B1" s="1" t="s">
        <v>48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6384" width="9.140625" style="2" customWidth="1"/>
  </cols>
  <sheetData>
    <row r="1" ht="15">
      <c r="B1" s="1" t="s">
        <v>49</v>
      </c>
    </row>
    <row r="5" ht="15">
      <c r="C5" s="3" t="s">
        <v>50</v>
      </c>
    </row>
    <row r="18" ht="15">
      <c r="C18" s="3" t="s">
        <v>51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Daniela Luiza Zanatta</cp:lastModifiedBy>
  <cp:lastPrinted>2018-07-03T12:52:44Z</cp:lastPrinted>
  <dcterms:created xsi:type="dcterms:W3CDTF">2009-12-12T13:43:50Z</dcterms:created>
  <dcterms:modified xsi:type="dcterms:W3CDTF">2018-12-10T16:00:08Z</dcterms:modified>
  <cp:category/>
  <cp:version/>
  <cp:contentType/>
  <cp:contentStatus/>
</cp:coreProperties>
</file>